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95" windowHeight="820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<sst xmlns="http://schemas.openxmlformats.org/spreadsheetml/2006/main" count="180" uniqueCount="109">
  <si>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</si>
  <si>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</si>
  <si>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</si>
  <si>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</si>
  <si>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</si>
  <si>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</si>
  <si>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</si>
  <si>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</si>
  <si>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</si>
  <si>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</si>
  <si>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</si>
  <si>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</si>
  <si>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</si>
  <si>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</si>
  <si>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</si>
  <si>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</si>
  <si>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</si>
  <si>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</si>
  <si>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</si>
  <si>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</si>
  <si>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Управляющий делами</t>
  </si>
  <si>
    <t>Приложение 5</t>
  </si>
  <si>
    <t>(рублей)</t>
  </si>
  <si>
    <t>Глава муниципального образования</t>
  </si>
  <si>
    <t>2000000000</t>
  </si>
  <si>
    <t>9999900000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</si>
  <si>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</si>
  <si>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</si>
  <si>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</si>
  <si>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</si>
  <si>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</si>
  <si>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</si>
  <si>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</si>
  <si>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</si>
  <si>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</si>
  <si>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</si>
  <si>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</si>
  <si>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</si>
  <si>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</si>
  <si>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</si>
  <si>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</si>
  <si>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</si>
  <si>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Основное мероприятие "Содержание и ремонт объектов уличного освещения"</t>
  </si>
  <si>
    <t>Мероприятия в сфере культуры, кинематографии</t>
  </si>
  <si>
    <t>9999951180</t>
  </si>
  <si>
    <t>2020 год</t>
  </si>
  <si>
    <t>Закупка товаров, работ и услуг для обеспечения государственных (муниципальных) нужд</t>
  </si>
  <si>
    <t>1000900000</t>
  </si>
  <si>
    <t>1000902030</t>
  </si>
  <si>
    <t>1000800000</t>
  </si>
  <si>
    <t>Аппараты органов государственной власти Республики Башкортостан</t>
  </si>
  <si>
    <t>1000802040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</si>
  <si>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</si>
  <si>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</si>
  <si>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</si>
  <si>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</si>
  <si>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</si>
  <si>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</si>
  <si>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</si>
  <si>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500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</si>
  <si>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</si>
  <si>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</si>
  <si>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</si>
  <si>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</si>
  <si>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2300000000</t>
  </si>
  <si>
    <t>Основное мероприятие "Мероприятия в области коммунального хозяйства"</t>
  </si>
  <si>
    <t>2300300000</t>
  </si>
  <si>
    <t>Мероприятия в области коммунального хозяйства</t>
  </si>
  <si>
    <t>2300303560</t>
  </si>
  <si>
    <t xml:space="preserve">Л.П.Александрова      </t>
  </si>
  <si>
    <t>0700000000</t>
  </si>
  <si>
    <t>0700100000</t>
  </si>
  <si>
    <t>0700109020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</si>
  <si>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</si>
  <si>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</si>
  <si>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2010141870</t>
  </si>
  <si>
    <t>Основное мероприятие "Организация и содержание мест захоронения"</t>
  </si>
  <si>
    <t>Организация и содержание мест захоронения</t>
  </si>
  <si>
    <t>Проведение выборов в представительные органы муниципального образования</t>
  </si>
  <si>
    <t>9999900220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</si>
  <si>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</si>
  <si>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</si>
  <si>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"Содержание и обслуживание пожарной машины"</t>
  </si>
  <si>
    <t>2500100000</t>
  </si>
  <si>
    <t>Мероприятия по развитию инфраструктуры объектов противопожарной службы</t>
  </si>
  <si>
    <t>2500124300</t>
  </si>
  <si>
    <t>2021 год</t>
  </si>
  <si>
    <t xml:space="preserve">Никольский сельсовет муниципального района </t>
  </si>
  <si>
    <t>"О бюджете сельского поселения Никольский сельсовет</t>
  </si>
  <si>
    <t>Иные безвозмездные и безвозвратные перечисления</t>
  </si>
  <si>
    <t xml:space="preserve">Республики Башкортостан на 2020 год </t>
  </si>
  <si>
    <t>и плановый период 2021 и 2022 годов"</t>
  </si>
  <si>
    <t>Распределение бюджетных ассигнований сельского поселения Никольский сельсовет муниципального района Краснокамский район Республики Башкортостан на 2020 - 2022 годы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</si>
  <si>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2022 год</t>
  </si>
  <si>
    <t>от " 17 " декабря  2019 года № 28</t>
  </si>
  <si>
    <t>изменения</t>
  </si>
  <si>
    <t>с учетом изменений</t>
  </si>
  <si>
    <t>Мероприятие в области экологии и природопользования</t>
  </si>
  <si>
    <t>2400141200</t>
  </si>
  <si>
    <t>Софинансирование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</si>
  <si>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07001S2010</t>
  </si>
  <si>
    <t>300</t>
  </si>
  <si>
    <t>Социальное обеспечение и иные выплаты населению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</si>
  <si>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</si>
  <si>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22001S2160</t>
  </si>
  <si>
    <t>2200174040</t>
  </si>
  <si>
    <t>в редакции решения Совета от 10.11.2020 № 74</t>
  </si>
  <si>
    <t>Профилактические, экстренные и эпидемические мероприятия, связанные с распространением новой короновирусной инфекции</t>
  </si>
  <si>
    <t>1000821950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</si>
</sst>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3" fontId="0" fillId="0" borderId="0" xfId="0" applyNumberFormat="1" applyFill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3" fontId="4" fillId="0" borderId="0" xfId="0" applyNumberFormat="1" applyFont="1" applyFill="1" applyAlignment="1">
      <alignment horizontal="right"/>
    </xf>
    <xf numFmtId="0" fontId="0" fillId="0" borderId="10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0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 vertical="center" shrinkToFit="1"/>
    </xf>
    <xf numFmtId="0" fontId="4" fillId="0" borderId="0" xfId="0" applyFont="1" applyAlignment="1">
      <alignment horizontal="right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0" fillId="33" borderId="14" xfId="0" applyNumberFormat="1" applyFill="1" applyBorder="1" applyAlignment="1">
      <alignment horizontal="center" vertical="center" wrapText="1"/>
    </xf>
    <xf numFmtId="49" fontId="0" fillId="33" borderId="16" xfId="0" applyNumberForma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tabSelected="1" zoomScalePageLayoutView="0" workbookViewId="0" topLeftCell="A1">
      <selection activeCell="K89" sqref="K89"/>
    </sheetView>
  </sheetViews>
  <sheetFormatPr defaultColWidth="9.00390625" defaultRowHeight="12.75"/>
  <cols>
    <col min="1" max="1" width="55.00390625" style="1" customWidth="1"/>
    <col min="2" max="2" width="14.125" style="2" customWidth="1"/>
    <col min="3" max="4" width="13.00390625" style="2" customWidth="1"/>
    <col min="5" max="5" width="11.75390625" style="2" customWidth="1"/>
    <col min="6" max="6" width="11.875" style="6" customWidth="1"/>
    <col min="7" max="7" width="11.625" style="0" customWidth="1"/>
  </cols>
  <sheetData>
    <row r="1" spans="2:7" ht="12.75">
      <c r="B1" s="7"/>
      <c r="C1" s="7"/>
      <c r="D1" s="7"/>
      <c r="E1" s="7"/>
      <c r="G1" s="21" t="s">
        <v>21</v>
      </c>
    </row>
    <row r="2" spans="2:7" ht="12.75">
      <c r="B2" s="7"/>
      <c r="C2" s="7"/>
      <c r="D2" s="7"/>
      <c r="E2" s="7"/>
      <c r="G2" s="7" t="s">
        <v>13</v>
      </c>
    </row>
    <row r="3" spans="2:7" ht="12.75">
      <c r="B3" s="7"/>
      <c r="C3" s="7"/>
      <c r="D3" s="7"/>
      <c r="E3" s="7"/>
      <c r="G3" s="7" t="s">
        <v>87</v>
      </c>
    </row>
    <row r="4" spans="2:7" ht="12.75">
      <c r="B4" s="7"/>
      <c r="C4" s="7"/>
      <c r="D4" s="7"/>
      <c r="E4" s="7"/>
      <c r="G4" s="7" t="s">
        <v>2</v>
      </c>
    </row>
    <row r="5" spans="2:7" ht="12.75">
      <c r="B5" s="7"/>
      <c r="C5" s="7"/>
      <c r="D5" s="7"/>
      <c r="E5" s="7"/>
      <c r="G5" s="7" t="s">
        <v>94</v>
      </c>
    </row>
    <row r="6" spans="2:7" ht="12.75">
      <c r="B6" s="7"/>
      <c r="C6" s="7"/>
      <c r="D6" s="7"/>
      <c r="E6" s="7"/>
      <c r="G6" s="7" t="s">
        <v>88</v>
      </c>
    </row>
    <row r="7" spans="2:7" ht="12.75">
      <c r="B7" s="7"/>
      <c r="C7" s="7"/>
      <c r="D7" s="7"/>
      <c r="E7" s="7"/>
      <c r="G7" s="7" t="s">
        <v>14</v>
      </c>
    </row>
    <row r="8" spans="2:7" ht="12.75">
      <c r="B8" s="11"/>
      <c r="C8" s="11"/>
      <c r="D8" s="11"/>
      <c r="E8" s="11"/>
      <c r="G8" s="7" t="s">
        <v>90</v>
      </c>
    </row>
    <row r="9" spans="2:7" ht="12.75">
      <c r="B9" s="8"/>
      <c r="C9" s="8"/>
      <c r="D9" s="8"/>
      <c r="E9" s="8"/>
      <c r="G9" s="7" t="s">
        <v>91</v>
      </c>
    </row>
    <row r="10" spans="2:7" ht="12.75" customHeight="1">
      <c r="B10" s="8"/>
      <c r="C10" s="39" t="s">
        <v>106</v>
      </c>
      <c r="D10" s="39"/>
      <c r="E10" s="39"/>
      <c r="F10" s="39"/>
      <c r="G10" s="39"/>
    </row>
    <row r="11" spans="2:6" ht="12.75">
      <c r="B11" s="8"/>
      <c r="C11" s="8"/>
      <c r="D11" s="8"/>
      <c r="E11" s="8"/>
      <c r="F11" s="8"/>
    </row>
    <row r="12" spans="1:8" ht="75" customHeight="1">
      <c r="A12" s="53" t="s">
        <v>92</v>
      </c>
      <c r="B12" s="53"/>
      <c r="C12" s="53"/>
      <c r="D12" s="53"/>
      <c r="E12" s="53"/>
      <c r="F12" s="53"/>
      <c r="G12" s="53"/>
      <c r="H12" s="33"/>
    </row>
    <row r="13" ht="12.75">
      <c r="G13" s="12" t="s">
        <v>22</v>
      </c>
    </row>
    <row r="14" spans="1:7" ht="14.25" customHeight="1">
      <c r="A14" s="40" t="s">
        <v>0</v>
      </c>
      <c r="B14" s="43" t="s">
        <v>18</v>
      </c>
      <c r="C14" s="43" t="s">
        <v>19</v>
      </c>
      <c r="D14" s="46" t="s">
        <v>9</v>
      </c>
      <c r="E14" s="47"/>
      <c r="F14" s="47"/>
      <c r="G14" s="48"/>
    </row>
    <row r="15" spans="1:7" ht="14.25" customHeight="1">
      <c r="A15" s="41"/>
      <c r="B15" s="44"/>
      <c r="C15" s="44"/>
      <c r="D15" s="49" t="s">
        <v>45</v>
      </c>
      <c r="E15" s="50"/>
      <c r="F15" s="51" t="s">
        <v>86</v>
      </c>
      <c r="G15" s="51" t="s">
        <v>93</v>
      </c>
    </row>
    <row r="16" spans="1:7" ht="29.25" customHeight="1">
      <c r="A16" s="42"/>
      <c r="B16" s="45"/>
      <c r="C16" s="45"/>
      <c r="D16" s="32" t="s">
        <v>95</v>
      </c>
      <c r="E16" s="32" t="s">
        <v>96</v>
      </c>
      <c r="F16" s="52"/>
      <c r="G16" s="52"/>
    </row>
    <row r="17" spans="1:7" ht="12.75">
      <c r="A17" s="3" t="s">
        <v>1</v>
      </c>
      <c r="B17" s="5"/>
      <c r="C17" s="5"/>
      <c r="D17" s="35">
        <f>D18+D24+D36+D42+D48+D56+D60+D77+D81+D91</f>
        <v>184750.00000000003</v>
      </c>
      <c r="E17" s="35">
        <f>E18+E24+E36+E42+E48+E56+E60+E77+E81+E91</f>
        <v>6030171.15</v>
      </c>
      <c r="F17" s="35">
        <f>F18+F24+F36+F42+F48+F56+F60+F77+F81</f>
        <v>4328100</v>
      </c>
      <c r="G17" s="35">
        <f>G18+G24+G36+G42+G48+G56+G60+G77+G81</f>
        <v>4481400</v>
      </c>
    </row>
    <row r="18" spans="1:7" ht="51">
      <c r="A18" s="25" t="s">
        <v>60</v>
      </c>
      <c r="B18" s="27" t="s">
        <v>70</v>
      </c>
      <c r="C18" s="23"/>
      <c r="D18" s="35">
        <f>D19</f>
        <v>0</v>
      </c>
      <c r="E18" s="35">
        <f>E19</f>
        <v>217000</v>
      </c>
      <c r="F18" s="35">
        <f>F19</f>
        <v>20000</v>
      </c>
      <c r="G18" s="35">
        <f>G19</f>
        <v>20000</v>
      </c>
    </row>
    <row r="19" spans="1:7" ht="38.25">
      <c r="A19" s="26" t="s">
        <v>61</v>
      </c>
      <c r="B19" s="28" t="s">
        <v>71</v>
      </c>
      <c r="C19" s="23"/>
      <c r="D19" s="34">
        <f>D20+D22</f>
        <v>0</v>
      </c>
      <c r="E19" s="34">
        <f>E20+E22</f>
        <v>217000</v>
      </c>
      <c r="F19" s="34">
        <f>F20+F22</f>
        <v>20000</v>
      </c>
      <c r="G19" s="34">
        <f>G20+G22</f>
        <v>20000</v>
      </c>
    </row>
    <row r="20" spans="1:7" ht="40.5" customHeight="1">
      <c r="A20" s="26" t="s">
        <v>62</v>
      </c>
      <c r="B20" s="28" t="s">
        <v>72</v>
      </c>
      <c r="C20" s="23"/>
      <c r="D20" s="23"/>
      <c r="E20" s="34">
        <v>20000</v>
      </c>
      <c r="F20" s="34">
        <v>20000</v>
      </c>
      <c r="G20" s="34">
        <v>20000</v>
      </c>
    </row>
    <row r="21" spans="1:7" ht="25.5">
      <c r="A21" s="26" t="s">
        <v>46</v>
      </c>
      <c r="B21" s="28" t="s">
        <v>72</v>
      </c>
      <c r="C21" s="23">
        <v>200</v>
      </c>
      <c r="D21" s="23"/>
      <c r="E21" s="34">
        <v>20000</v>
      </c>
      <c r="F21" s="34">
        <v>20000</v>
      </c>
      <c r="G21" s="34">
        <v>20000</v>
      </c>
    </row>
    <row r="22" spans="1:7" ht="38.25">
      <c r="A22" s="16" t="s">
        <v>99</v>
      </c>
      <c r="B22" s="37" t="s">
        <v>100</v>
      </c>
      <c r="C22" s="4"/>
      <c r="D22" s="36">
        <f>D23</f>
        <v>0</v>
      </c>
      <c r="E22" s="36">
        <f>E23</f>
        <v>197000</v>
      </c>
      <c r="F22" s="34"/>
      <c r="G22" s="34"/>
    </row>
    <row r="23" spans="1:7" ht="25.5">
      <c r="A23" s="16" t="s">
        <v>46</v>
      </c>
      <c r="B23" s="37" t="s">
        <v>100</v>
      </c>
      <c r="C23" s="4" t="s">
        <v>4</v>
      </c>
      <c r="D23" s="36"/>
      <c r="E23" s="36">
        <f>197000-10000+10000</f>
        <v>197000</v>
      </c>
      <c r="F23" s="34"/>
      <c r="G23" s="34"/>
    </row>
    <row r="24" spans="1:7" ht="51">
      <c r="A24" s="17" t="s">
        <v>28</v>
      </c>
      <c r="B24" s="9" t="s">
        <v>29</v>
      </c>
      <c r="C24" s="18"/>
      <c r="D24" s="35">
        <f>D25+D33</f>
        <v>101015.16</v>
      </c>
      <c r="E24" s="35">
        <f>E25+E33</f>
        <v>3069867.04</v>
      </c>
      <c r="F24" s="35">
        <f>F25+F33</f>
        <v>2333300</v>
      </c>
      <c r="G24" s="35">
        <f>G25+G33</f>
        <v>2385500</v>
      </c>
    </row>
    <row r="25" spans="1:7" ht="38.25">
      <c r="A25" s="16" t="s">
        <v>31</v>
      </c>
      <c r="B25" s="14" t="s">
        <v>49</v>
      </c>
      <c r="C25" s="4"/>
      <c r="D25" s="34">
        <f>D26+D31</f>
        <v>101015.16</v>
      </c>
      <c r="E25" s="34">
        <f>E26+E31</f>
        <v>1963644.04</v>
      </c>
      <c r="F25" s="34">
        <f>F26</f>
        <v>1575100</v>
      </c>
      <c r="G25" s="34">
        <f>G26</f>
        <v>1604800</v>
      </c>
    </row>
    <row r="26" spans="1:7" ht="25.5">
      <c r="A26" s="16" t="s">
        <v>50</v>
      </c>
      <c r="B26" s="14" t="s">
        <v>51</v>
      </c>
      <c r="C26" s="4"/>
      <c r="D26" s="34">
        <f>D27+D28+D29+D30</f>
        <v>99815.16</v>
      </c>
      <c r="E26" s="34">
        <f>E27+E28+E29+E30</f>
        <v>1962444.04</v>
      </c>
      <c r="F26" s="34">
        <f>F27+F28+F30</f>
        <v>1575100</v>
      </c>
      <c r="G26" s="34">
        <f>G27+G28+G30</f>
        <v>1604800</v>
      </c>
    </row>
    <row r="27" spans="1:7" ht="51">
      <c r="A27" s="16" t="s">
        <v>6</v>
      </c>
      <c r="B27" s="14" t="s">
        <v>51</v>
      </c>
      <c r="C27" s="4" t="s">
        <v>3</v>
      </c>
      <c r="D27" s="36">
        <v>148056.53</v>
      </c>
      <c r="E27" s="36">
        <f>952300+391377+148056.53</f>
        <v>1491733.53</v>
      </c>
      <c r="F27" s="34">
        <v>988600</v>
      </c>
      <c r="G27" s="34">
        <v>1017600</v>
      </c>
    </row>
    <row r="28" spans="1:7" ht="25.5">
      <c r="A28" s="16" t="s">
        <v>46</v>
      </c>
      <c r="B28" s="14" t="s">
        <v>51</v>
      </c>
      <c r="C28" s="4" t="s">
        <v>4</v>
      </c>
      <c r="D28" s="36">
        <v>-48241.37</v>
      </c>
      <c r="E28" s="36">
        <f>503300-18410-53821.62-48241.37</f>
        <v>382827.01</v>
      </c>
      <c r="F28" s="34">
        <v>504000</v>
      </c>
      <c r="G28" s="34">
        <v>504700</v>
      </c>
    </row>
    <row r="29" spans="1:7" ht="12.75">
      <c r="A29" s="22" t="s">
        <v>102</v>
      </c>
      <c r="B29" s="14" t="s">
        <v>51</v>
      </c>
      <c r="C29" s="4" t="s">
        <v>101</v>
      </c>
      <c r="D29" s="36"/>
      <c r="E29" s="36">
        <v>20000</v>
      </c>
      <c r="F29" s="34"/>
      <c r="G29" s="34"/>
    </row>
    <row r="30" spans="1:7" ht="12.75">
      <c r="A30" s="16" t="s">
        <v>7</v>
      </c>
      <c r="B30" s="14" t="s">
        <v>51</v>
      </c>
      <c r="C30" s="4" t="s">
        <v>5</v>
      </c>
      <c r="D30" s="36"/>
      <c r="E30" s="36">
        <f>82500-14616.5</f>
        <v>67883.5</v>
      </c>
      <c r="F30" s="34">
        <v>82500</v>
      </c>
      <c r="G30" s="34">
        <v>82500</v>
      </c>
    </row>
    <row r="31" spans="1:7" ht="38.25">
      <c r="A31" s="16" t="s">
        <v>107</v>
      </c>
      <c r="B31" s="37" t="s">
        <v>108</v>
      </c>
      <c r="C31" s="4"/>
      <c r="D31" s="38">
        <f>D32</f>
        <v>1200</v>
      </c>
      <c r="E31" s="38">
        <f>E32</f>
        <v>1200</v>
      </c>
      <c r="F31" s="34"/>
      <c r="G31" s="34"/>
    </row>
    <row r="32" spans="1:7" ht="25.5">
      <c r="A32" s="16" t="s">
        <v>46</v>
      </c>
      <c r="B32" s="37" t="s">
        <v>108</v>
      </c>
      <c r="C32" s="4" t="s">
        <v>4</v>
      </c>
      <c r="D32" s="38">
        <v>1200</v>
      </c>
      <c r="E32" s="38">
        <v>1200</v>
      </c>
      <c r="F32" s="34"/>
      <c r="G32" s="34"/>
    </row>
    <row r="33" spans="1:7" ht="38.25">
      <c r="A33" s="13" t="s">
        <v>30</v>
      </c>
      <c r="B33" s="14" t="s">
        <v>47</v>
      </c>
      <c r="C33" s="15"/>
      <c r="D33" s="34">
        <f aca="true" t="shared" si="0" ref="D33:G34">D34</f>
        <v>0</v>
      </c>
      <c r="E33" s="34">
        <f t="shared" si="0"/>
        <v>1106223</v>
      </c>
      <c r="F33" s="34">
        <f t="shared" si="0"/>
        <v>758200</v>
      </c>
      <c r="G33" s="34">
        <f t="shared" si="0"/>
        <v>780700</v>
      </c>
    </row>
    <row r="34" spans="1:7" ht="12.75">
      <c r="A34" s="16" t="s">
        <v>23</v>
      </c>
      <c r="B34" s="14" t="s">
        <v>48</v>
      </c>
      <c r="C34" s="4"/>
      <c r="D34" s="34">
        <f t="shared" si="0"/>
        <v>0</v>
      </c>
      <c r="E34" s="34">
        <f t="shared" si="0"/>
        <v>1106223</v>
      </c>
      <c r="F34" s="34">
        <f t="shared" si="0"/>
        <v>758200</v>
      </c>
      <c r="G34" s="34">
        <f t="shared" si="0"/>
        <v>780700</v>
      </c>
    </row>
    <row r="35" spans="1:7" ht="51">
      <c r="A35" s="16" t="s">
        <v>6</v>
      </c>
      <c r="B35" s="14" t="s">
        <v>48</v>
      </c>
      <c r="C35" s="4" t="s">
        <v>3</v>
      </c>
      <c r="D35" s="36"/>
      <c r="E35" s="36">
        <f>730500+375723</f>
        <v>1106223</v>
      </c>
      <c r="F35" s="34">
        <v>758200</v>
      </c>
      <c r="G35" s="34">
        <v>780700</v>
      </c>
    </row>
    <row r="36" spans="1:7" ht="38.25">
      <c r="A36" s="17" t="s">
        <v>73</v>
      </c>
      <c r="B36" s="18">
        <v>1800000000</v>
      </c>
      <c r="C36" s="9"/>
      <c r="D36" s="35">
        <f>D37</f>
        <v>0</v>
      </c>
      <c r="E36" s="35">
        <f>E37</f>
        <v>41420</v>
      </c>
      <c r="F36" s="35">
        <f>F37</f>
        <v>45000</v>
      </c>
      <c r="G36" s="35">
        <f>G37</f>
        <v>45000</v>
      </c>
    </row>
    <row r="37" spans="1:7" ht="38.25">
      <c r="A37" s="16" t="s">
        <v>74</v>
      </c>
      <c r="B37" s="15">
        <v>1800100000</v>
      </c>
      <c r="C37" s="4"/>
      <c r="D37" s="34">
        <f>D38+D40</f>
        <v>0</v>
      </c>
      <c r="E37" s="34">
        <f>E38+E40</f>
        <v>41420</v>
      </c>
      <c r="F37" s="34">
        <f>F38+F40</f>
        <v>45000</v>
      </c>
      <c r="G37" s="34">
        <f>G38+G40</f>
        <v>45000</v>
      </c>
    </row>
    <row r="38" spans="1:7" ht="12.75">
      <c r="A38" s="16" t="s">
        <v>43</v>
      </c>
      <c r="B38" s="15">
        <v>1800145870</v>
      </c>
      <c r="C38" s="4"/>
      <c r="D38" s="34">
        <f>D39</f>
        <v>0</v>
      </c>
      <c r="E38" s="34">
        <f>E39</f>
        <v>41420</v>
      </c>
      <c r="F38" s="34">
        <f>F39</f>
        <v>45000</v>
      </c>
      <c r="G38" s="34">
        <f>G39</f>
        <v>45000</v>
      </c>
    </row>
    <row r="39" spans="1:7" ht="25.5">
      <c r="A39" s="22" t="s">
        <v>46</v>
      </c>
      <c r="B39" s="15">
        <v>1800145870</v>
      </c>
      <c r="C39" s="4" t="s">
        <v>4</v>
      </c>
      <c r="D39" s="38"/>
      <c r="E39" s="36">
        <f>45000-3580</f>
        <v>41420</v>
      </c>
      <c r="F39" s="34">
        <v>45000</v>
      </c>
      <c r="G39" s="34">
        <v>45000</v>
      </c>
    </row>
    <row r="40" spans="1:7" ht="38.25" hidden="1">
      <c r="A40" s="22" t="s">
        <v>56</v>
      </c>
      <c r="B40" s="15">
        <v>1800172010</v>
      </c>
      <c r="C40" s="4"/>
      <c r="D40" s="4"/>
      <c r="E40" s="34">
        <f>E41</f>
        <v>0</v>
      </c>
      <c r="F40" s="34">
        <f>F41</f>
        <v>0</v>
      </c>
      <c r="G40" s="34">
        <f>G41</f>
        <v>0</v>
      </c>
    </row>
    <row r="41" spans="1:7" ht="25.5" hidden="1">
      <c r="A41" s="22" t="s">
        <v>46</v>
      </c>
      <c r="B41" s="15">
        <v>1800172010</v>
      </c>
      <c r="C41" s="4" t="s">
        <v>4</v>
      </c>
      <c r="D41" s="4"/>
      <c r="E41" s="34">
        <v>0</v>
      </c>
      <c r="F41" s="34">
        <v>0</v>
      </c>
      <c r="G41" s="34">
        <v>0</v>
      </c>
    </row>
    <row r="42" spans="1:7" ht="38.25">
      <c r="A42" s="17" t="s">
        <v>12</v>
      </c>
      <c r="B42" s="9" t="s">
        <v>24</v>
      </c>
      <c r="C42" s="9"/>
      <c r="D42" s="35">
        <f aca="true" t="shared" si="1" ref="D42:G44">D43</f>
        <v>0</v>
      </c>
      <c r="E42" s="35">
        <f t="shared" si="1"/>
        <v>2000</v>
      </c>
      <c r="F42" s="35">
        <f t="shared" si="1"/>
        <v>20000</v>
      </c>
      <c r="G42" s="35">
        <f t="shared" si="1"/>
        <v>20000</v>
      </c>
    </row>
    <row r="43" spans="1:7" ht="25.5">
      <c r="A43" s="16" t="s">
        <v>52</v>
      </c>
      <c r="B43" s="4" t="s">
        <v>53</v>
      </c>
      <c r="C43" s="4"/>
      <c r="D43" s="34">
        <f t="shared" si="1"/>
        <v>0</v>
      </c>
      <c r="E43" s="34">
        <f t="shared" si="1"/>
        <v>2000</v>
      </c>
      <c r="F43" s="34">
        <f t="shared" si="1"/>
        <v>20000</v>
      </c>
      <c r="G43" s="34">
        <f t="shared" si="1"/>
        <v>20000</v>
      </c>
    </row>
    <row r="44" spans="1:7" ht="38.25">
      <c r="A44" s="16" t="s">
        <v>54</v>
      </c>
      <c r="B44" s="4" t="s">
        <v>55</v>
      </c>
      <c r="C44" s="4"/>
      <c r="D44" s="34">
        <f t="shared" si="1"/>
        <v>0</v>
      </c>
      <c r="E44" s="34">
        <f t="shared" si="1"/>
        <v>2000</v>
      </c>
      <c r="F44" s="34">
        <f t="shared" si="1"/>
        <v>20000</v>
      </c>
      <c r="G44" s="34">
        <f t="shared" si="1"/>
        <v>20000</v>
      </c>
    </row>
    <row r="45" spans="1:7" ht="12.75">
      <c r="A45" s="16" t="s">
        <v>11</v>
      </c>
      <c r="B45" s="4" t="s">
        <v>75</v>
      </c>
      <c r="C45" s="4"/>
      <c r="D45" s="34">
        <f>D46+D47</f>
        <v>0</v>
      </c>
      <c r="E45" s="34">
        <f>E46+E47</f>
        <v>2000</v>
      </c>
      <c r="F45" s="34">
        <f>F47</f>
        <v>20000</v>
      </c>
      <c r="G45" s="34">
        <f>G47</f>
        <v>20000</v>
      </c>
    </row>
    <row r="46" spans="1:7" ht="50.25" customHeight="1">
      <c r="A46" s="16" t="s">
        <v>6</v>
      </c>
      <c r="B46" s="4" t="s">
        <v>75</v>
      </c>
      <c r="C46" s="4" t="s">
        <v>3</v>
      </c>
      <c r="D46" s="38"/>
      <c r="E46" s="36">
        <v>-8000</v>
      </c>
      <c r="F46" s="34"/>
      <c r="G46" s="34"/>
    </row>
    <row r="47" spans="1:7" ht="25.5">
      <c r="A47" s="22" t="s">
        <v>46</v>
      </c>
      <c r="B47" s="4" t="s">
        <v>75</v>
      </c>
      <c r="C47" s="4" t="s">
        <v>4</v>
      </c>
      <c r="D47" s="38"/>
      <c r="E47" s="36">
        <f>20000-10000</f>
        <v>10000</v>
      </c>
      <c r="F47" s="34">
        <v>20000</v>
      </c>
      <c r="G47" s="34">
        <v>20000</v>
      </c>
    </row>
    <row r="48" spans="1:7" ht="38.25">
      <c r="A48" s="17" t="s">
        <v>32</v>
      </c>
      <c r="B48" s="9" t="s">
        <v>33</v>
      </c>
      <c r="C48" s="9"/>
      <c r="D48" s="35">
        <f aca="true" t="shared" si="2" ref="D48:E50">D49</f>
        <v>0</v>
      </c>
      <c r="E48" s="35">
        <f t="shared" si="2"/>
        <v>833910.81</v>
      </c>
      <c r="F48" s="35"/>
      <c r="G48" s="35"/>
    </row>
    <row r="49" spans="1:7" ht="51">
      <c r="A49" s="16" t="s">
        <v>34</v>
      </c>
      <c r="B49" s="4" t="s">
        <v>35</v>
      </c>
      <c r="C49" s="4"/>
      <c r="D49" s="34">
        <f>D50+D52+D54</f>
        <v>0</v>
      </c>
      <c r="E49" s="34">
        <f>E50+E52+E54</f>
        <v>833910.81</v>
      </c>
      <c r="F49" s="34"/>
      <c r="G49" s="34"/>
    </row>
    <row r="50" spans="1:7" ht="12.75">
      <c r="A50" s="16" t="s">
        <v>36</v>
      </c>
      <c r="B50" s="4" t="s">
        <v>37</v>
      </c>
      <c r="C50" s="4"/>
      <c r="D50" s="34">
        <f t="shared" si="2"/>
        <v>0</v>
      </c>
      <c r="E50" s="34">
        <f t="shared" si="2"/>
        <v>482624.25</v>
      </c>
      <c r="F50" s="34"/>
      <c r="G50" s="34"/>
    </row>
    <row r="51" spans="1:7" ht="25.5">
      <c r="A51" s="22" t="s">
        <v>46</v>
      </c>
      <c r="B51" s="4" t="s">
        <v>37</v>
      </c>
      <c r="C51" s="4" t="s">
        <v>4</v>
      </c>
      <c r="D51" s="36"/>
      <c r="E51" s="36">
        <f>252300+170324.25+60000</f>
        <v>482624.25</v>
      </c>
      <c r="F51" s="34"/>
      <c r="G51" s="34"/>
    </row>
    <row r="52" spans="1:7" ht="63.75">
      <c r="A52" s="16" t="s">
        <v>41</v>
      </c>
      <c r="B52" s="4" t="s">
        <v>105</v>
      </c>
      <c r="C52" s="4"/>
      <c r="D52" s="36">
        <f>D53</f>
        <v>0</v>
      </c>
      <c r="E52" s="36">
        <f>E53</f>
        <v>117807.36</v>
      </c>
      <c r="F52" s="34"/>
      <c r="G52" s="34"/>
    </row>
    <row r="53" spans="1:7" ht="25.5">
      <c r="A53" s="22" t="s">
        <v>46</v>
      </c>
      <c r="B53" s="4" t="s">
        <v>105</v>
      </c>
      <c r="C53" s="4" t="s">
        <v>4</v>
      </c>
      <c r="D53" s="36"/>
      <c r="E53" s="36">
        <v>117807.36</v>
      </c>
      <c r="F53" s="34"/>
      <c r="G53" s="34"/>
    </row>
    <row r="54" spans="1:7" ht="38.25">
      <c r="A54" s="22" t="s">
        <v>103</v>
      </c>
      <c r="B54" s="4" t="s">
        <v>104</v>
      </c>
      <c r="C54" s="4"/>
      <c r="D54" s="36">
        <f>D55</f>
        <v>0</v>
      </c>
      <c r="E54" s="36">
        <f>E55</f>
        <v>233479.2</v>
      </c>
      <c r="F54" s="34"/>
      <c r="G54" s="34"/>
    </row>
    <row r="55" spans="1:7" ht="25.5">
      <c r="A55" s="22" t="s">
        <v>46</v>
      </c>
      <c r="B55" s="4" t="s">
        <v>104</v>
      </c>
      <c r="C55" s="4" t="s">
        <v>4</v>
      </c>
      <c r="D55" s="36"/>
      <c r="E55" s="36">
        <v>233479.2</v>
      </c>
      <c r="F55" s="34"/>
      <c r="G55" s="34"/>
    </row>
    <row r="56" spans="1:7" ht="27.75" customHeight="1">
      <c r="A56" s="24" t="s">
        <v>63</v>
      </c>
      <c r="B56" s="9" t="s">
        <v>64</v>
      </c>
      <c r="C56" s="9"/>
      <c r="D56" s="35">
        <f aca="true" t="shared" si="3" ref="D56:E58">D57</f>
        <v>0</v>
      </c>
      <c r="E56" s="35">
        <f t="shared" si="3"/>
        <v>3003.6</v>
      </c>
      <c r="F56" s="34">
        <f aca="true" t="shared" si="4" ref="F56:G58">F57</f>
        <v>0</v>
      </c>
      <c r="G56" s="34">
        <f t="shared" si="4"/>
        <v>0</v>
      </c>
    </row>
    <row r="57" spans="1:7" ht="24.75" customHeight="1">
      <c r="A57" s="22" t="s">
        <v>65</v>
      </c>
      <c r="B57" s="4" t="s">
        <v>66</v>
      </c>
      <c r="C57" s="4"/>
      <c r="D57" s="34">
        <f t="shared" si="3"/>
        <v>0</v>
      </c>
      <c r="E57" s="34">
        <f t="shared" si="3"/>
        <v>3003.6</v>
      </c>
      <c r="F57" s="34">
        <f t="shared" si="4"/>
        <v>0</v>
      </c>
      <c r="G57" s="34">
        <f t="shared" si="4"/>
        <v>0</v>
      </c>
    </row>
    <row r="58" spans="1:7" ht="15.75" customHeight="1">
      <c r="A58" s="22" t="s">
        <v>67</v>
      </c>
      <c r="B58" s="4" t="s">
        <v>68</v>
      </c>
      <c r="C58" s="4"/>
      <c r="D58" s="34">
        <f t="shared" si="3"/>
        <v>0</v>
      </c>
      <c r="E58" s="34">
        <f t="shared" si="3"/>
        <v>3003.6</v>
      </c>
      <c r="F58" s="34">
        <f t="shared" si="4"/>
        <v>0</v>
      </c>
      <c r="G58" s="34">
        <f t="shared" si="4"/>
        <v>0</v>
      </c>
    </row>
    <row r="59" spans="1:7" ht="26.25" customHeight="1">
      <c r="A59" s="22" t="s">
        <v>46</v>
      </c>
      <c r="B59" s="4" t="s">
        <v>68</v>
      </c>
      <c r="C59" s="4" t="s">
        <v>4</v>
      </c>
      <c r="D59" s="38"/>
      <c r="E59" s="34">
        <v>3003.6</v>
      </c>
      <c r="F59" s="34">
        <v>0</v>
      </c>
      <c r="G59" s="34">
        <v>0</v>
      </c>
    </row>
    <row r="60" spans="1:7" ht="38.25">
      <c r="A60" s="17" t="s">
        <v>38</v>
      </c>
      <c r="B60" s="18">
        <v>2400000000</v>
      </c>
      <c r="C60" s="18"/>
      <c r="D60" s="35">
        <f>D61+D68</f>
        <v>133276.7</v>
      </c>
      <c r="E60" s="35">
        <f>E61+E68+E71</f>
        <v>1576648.38</v>
      </c>
      <c r="F60" s="35">
        <f>F61+F68+F71</f>
        <v>1530500</v>
      </c>
      <c r="G60" s="35">
        <f>G61+G68+G71</f>
        <v>1529800</v>
      </c>
    </row>
    <row r="61" spans="1:7" ht="25.5">
      <c r="A61" s="13" t="s">
        <v>39</v>
      </c>
      <c r="B61" s="15">
        <v>2400100000</v>
      </c>
      <c r="C61" s="15"/>
      <c r="D61" s="34">
        <f>D62+D64+D66</f>
        <v>44114.7</v>
      </c>
      <c r="E61" s="34">
        <f>E62+E64+E66</f>
        <v>713008.64</v>
      </c>
      <c r="F61" s="34">
        <f>F62+F66</f>
        <v>1386500</v>
      </c>
      <c r="G61" s="34">
        <f>G62+G66</f>
        <v>1381800</v>
      </c>
    </row>
    <row r="62" spans="1:7" ht="25.5">
      <c r="A62" s="13" t="s">
        <v>40</v>
      </c>
      <c r="B62" s="15">
        <v>2400106050</v>
      </c>
      <c r="C62" s="15"/>
      <c r="D62" s="36">
        <f>D63</f>
        <v>5054.7</v>
      </c>
      <c r="E62" s="36">
        <f>E63</f>
        <v>94367.99999999999</v>
      </c>
      <c r="F62" s="34">
        <f>F63</f>
        <v>886500</v>
      </c>
      <c r="G62" s="34">
        <f>G63</f>
        <v>881800</v>
      </c>
    </row>
    <row r="63" spans="1:7" ht="25.5">
      <c r="A63" s="22" t="s">
        <v>46</v>
      </c>
      <c r="B63" s="15">
        <v>2400106050</v>
      </c>
      <c r="C63" s="4" t="s">
        <v>4</v>
      </c>
      <c r="D63" s="36">
        <v>5054.7</v>
      </c>
      <c r="E63" s="36">
        <f>891100-57494.14-10000-4656.24-766955+10000+14616.5+12702.18+5054.7</f>
        <v>94367.99999999999</v>
      </c>
      <c r="F63" s="34">
        <v>886500</v>
      </c>
      <c r="G63" s="34">
        <v>881800</v>
      </c>
    </row>
    <row r="64" spans="1:7" ht="12.75">
      <c r="A64" s="22" t="s">
        <v>97</v>
      </c>
      <c r="B64" s="4" t="s">
        <v>98</v>
      </c>
      <c r="C64" s="4"/>
      <c r="D64" s="36">
        <f>D65</f>
        <v>39060</v>
      </c>
      <c r="E64" s="36">
        <f>E65</f>
        <v>119230</v>
      </c>
      <c r="F64" s="34"/>
      <c r="G64" s="34"/>
    </row>
    <row r="65" spans="1:7" ht="12.75">
      <c r="A65" s="22" t="s">
        <v>7</v>
      </c>
      <c r="B65" s="4" t="s">
        <v>98</v>
      </c>
      <c r="C65" s="4" t="s">
        <v>4</v>
      </c>
      <c r="D65" s="36">
        <v>39060</v>
      </c>
      <c r="E65" s="36">
        <f>39060+19530+21580+39060</f>
        <v>119230</v>
      </c>
      <c r="F65" s="34"/>
      <c r="G65" s="34"/>
    </row>
    <row r="66" spans="1:7" ht="63.75">
      <c r="A66" s="16" t="s">
        <v>41</v>
      </c>
      <c r="B66" s="23">
        <v>2400174040</v>
      </c>
      <c r="C66" s="4"/>
      <c r="D66" s="34">
        <f>D67</f>
        <v>0</v>
      </c>
      <c r="E66" s="34">
        <f>E67</f>
        <v>499410.64</v>
      </c>
      <c r="F66" s="34">
        <f>F67</f>
        <v>500000</v>
      </c>
      <c r="G66" s="34">
        <f>G67</f>
        <v>500000</v>
      </c>
    </row>
    <row r="67" spans="1:7" ht="25.5">
      <c r="A67" s="13" t="s">
        <v>46</v>
      </c>
      <c r="B67" s="23">
        <v>2400174040</v>
      </c>
      <c r="C67" s="4" t="s">
        <v>4</v>
      </c>
      <c r="D67" s="36"/>
      <c r="E67" s="36">
        <f>700000-50000+50000-200589.36</f>
        <v>499410.64</v>
      </c>
      <c r="F67" s="34">
        <v>500000</v>
      </c>
      <c r="G67" s="34">
        <v>500000</v>
      </c>
    </row>
    <row r="68" spans="1:7" ht="25.5">
      <c r="A68" s="13" t="s">
        <v>42</v>
      </c>
      <c r="B68" s="23">
        <v>2400200000</v>
      </c>
      <c r="C68" s="4"/>
      <c r="D68" s="36">
        <f>D69+D75</f>
        <v>89162</v>
      </c>
      <c r="E68" s="36">
        <f>E69+E75</f>
        <v>863639.74</v>
      </c>
      <c r="F68" s="34">
        <f aca="true" t="shared" si="5" ref="D68:G69">F69</f>
        <v>144000</v>
      </c>
      <c r="G68" s="34">
        <f t="shared" si="5"/>
        <v>148000</v>
      </c>
    </row>
    <row r="69" spans="1:7" ht="25.5">
      <c r="A69" s="16" t="s">
        <v>40</v>
      </c>
      <c r="B69" s="15">
        <v>2400206050</v>
      </c>
      <c r="C69" s="4"/>
      <c r="D69" s="34">
        <f t="shared" si="5"/>
        <v>89162</v>
      </c>
      <c r="E69" s="34">
        <f>E70+E74</f>
        <v>780857.74</v>
      </c>
      <c r="F69" s="34">
        <f t="shared" si="5"/>
        <v>144000</v>
      </c>
      <c r="G69" s="34">
        <f t="shared" si="5"/>
        <v>148000</v>
      </c>
    </row>
    <row r="70" spans="1:7" ht="25.5">
      <c r="A70" s="22" t="s">
        <v>46</v>
      </c>
      <c r="B70" s="15">
        <v>2400206050</v>
      </c>
      <c r="C70" s="4" t="s">
        <v>4</v>
      </c>
      <c r="D70" s="36">
        <v>89162</v>
      </c>
      <c r="E70" s="36">
        <f>140100+246431.68+3984.87+59000+60000+2297.82+89162</f>
        <v>600976.37</v>
      </c>
      <c r="F70" s="34">
        <v>144000</v>
      </c>
      <c r="G70" s="34">
        <v>148000</v>
      </c>
    </row>
    <row r="71" spans="1:7" ht="25.5" hidden="1">
      <c r="A71" s="16" t="s">
        <v>76</v>
      </c>
      <c r="B71" s="15">
        <v>2400300000</v>
      </c>
      <c r="C71" s="4"/>
      <c r="D71" s="4"/>
      <c r="E71" s="36">
        <f aca="true" t="shared" si="6" ref="E71:G72">E72</f>
        <v>0</v>
      </c>
      <c r="F71" s="34">
        <f t="shared" si="6"/>
        <v>0</v>
      </c>
      <c r="G71" s="34">
        <f t="shared" si="6"/>
        <v>0</v>
      </c>
    </row>
    <row r="72" spans="1:7" ht="12.75" hidden="1">
      <c r="A72" s="16" t="s">
        <v>77</v>
      </c>
      <c r="B72" s="15">
        <v>2400306400</v>
      </c>
      <c r="C72" s="4"/>
      <c r="D72" s="4"/>
      <c r="E72" s="36">
        <f t="shared" si="6"/>
        <v>0</v>
      </c>
      <c r="F72" s="34">
        <f t="shared" si="6"/>
        <v>0</v>
      </c>
      <c r="G72" s="34">
        <f t="shared" si="6"/>
        <v>0</v>
      </c>
    </row>
    <row r="73" spans="1:7" ht="25.5" hidden="1">
      <c r="A73" s="22" t="s">
        <v>46</v>
      </c>
      <c r="B73" s="15">
        <v>2400306400</v>
      </c>
      <c r="C73" s="4" t="s">
        <v>4</v>
      </c>
      <c r="D73" s="4"/>
      <c r="E73" s="36">
        <v>0</v>
      </c>
      <c r="F73" s="34">
        <v>0</v>
      </c>
      <c r="G73" s="34">
        <v>0</v>
      </c>
    </row>
    <row r="74" spans="1:7" ht="12.75">
      <c r="A74" s="16" t="s">
        <v>7</v>
      </c>
      <c r="B74" s="15">
        <v>2400206050</v>
      </c>
      <c r="C74" s="4" t="s">
        <v>5</v>
      </c>
      <c r="D74" s="36"/>
      <c r="E74" s="36">
        <f>173671.37+6210</f>
        <v>179881.37</v>
      </c>
      <c r="F74" s="34"/>
      <c r="G74" s="34"/>
    </row>
    <row r="75" spans="1:7" ht="63.75">
      <c r="A75" s="16" t="s">
        <v>41</v>
      </c>
      <c r="B75" s="15">
        <v>2400274040</v>
      </c>
      <c r="C75" s="4"/>
      <c r="D75" s="36">
        <f>D76</f>
        <v>0</v>
      </c>
      <c r="E75" s="36">
        <f>E76</f>
        <v>82782</v>
      </c>
      <c r="F75" s="34"/>
      <c r="G75" s="34"/>
    </row>
    <row r="76" spans="1:7" ht="25.5">
      <c r="A76" s="13" t="s">
        <v>46</v>
      </c>
      <c r="B76" s="15">
        <v>2400274040</v>
      </c>
      <c r="C76" s="4" t="s">
        <v>4</v>
      </c>
      <c r="D76" s="36"/>
      <c r="E76" s="36">
        <v>82782</v>
      </c>
      <c r="F76" s="34"/>
      <c r="G76" s="34"/>
    </row>
    <row r="77" spans="1:7" ht="38.25">
      <c r="A77" s="24" t="s">
        <v>80</v>
      </c>
      <c r="B77" s="9" t="s">
        <v>81</v>
      </c>
      <c r="C77" s="9"/>
      <c r="D77" s="35">
        <f aca="true" t="shared" si="7" ref="D77:E79">D78</f>
        <v>-51321.62</v>
      </c>
      <c r="E77" s="35">
        <f t="shared" si="7"/>
        <v>84420</v>
      </c>
      <c r="F77" s="35">
        <f aca="true" t="shared" si="8" ref="F77:G79">F78</f>
        <v>96000</v>
      </c>
      <c r="G77" s="35">
        <f t="shared" si="8"/>
        <v>96000</v>
      </c>
    </row>
    <row r="78" spans="1:7" ht="25.5">
      <c r="A78" s="22" t="s">
        <v>82</v>
      </c>
      <c r="B78" s="4" t="s">
        <v>83</v>
      </c>
      <c r="C78" s="4"/>
      <c r="D78" s="34">
        <f t="shared" si="7"/>
        <v>-51321.62</v>
      </c>
      <c r="E78" s="34">
        <f t="shared" si="7"/>
        <v>84420</v>
      </c>
      <c r="F78" s="34">
        <f t="shared" si="8"/>
        <v>96000</v>
      </c>
      <c r="G78" s="34">
        <f t="shared" si="8"/>
        <v>96000</v>
      </c>
    </row>
    <row r="79" spans="1:7" ht="25.5">
      <c r="A79" s="22" t="s">
        <v>84</v>
      </c>
      <c r="B79" s="4" t="s">
        <v>85</v>
      </c>
      <c r="C79" s="4"/>
      <c r="D79" s="34">
        <f t="shared" si="7"/>
        <v>-51321.62</v>
      </c>
      <c r="E79" s="34">
        <f t="shared" si="7"/>
        <v>84420</v>
      </c>
      <c r="F79" s="34">
        <f t="shared" si="8"/>
        <v>96000</v>
      </c>
      <c r="G79" s="34">
        <f t="shared" si="8"/>
        <v>96000</v>
      </c>
    </row>
    <row r="80" spans="1:7" ht="25.5">
      <c r="A80" s="22" t="s">
        <v>46</v>
      </c>
      <c r="B80" s="4" t="s">
        <v>85</v>
      </c>
      <c r="C80" s="4" t="s">
        <v>4</v>
      </c>
      <c r="D80" s="36">
        <v>-51321.62</v>
      </c>
      <c r="E80" s="36">
        <f>96000+70920-16178.38-15000-51321.62</f>
        <v>84420</v>
      </c>
      <c r="F80" s="34">
        <v>96000</v>
      </c>
      <c r="G80" s="34">
        <v>96000</v>
      </c>
    </row>
    <row r="81" spans="1:7" ht="12.75">
      <c r="A81" s="17" t="s">
        <v>10</v>
      </c>
      <c r="B81" s="9" t="s">
        <v>25</v>
      </c>
      <c r="C81" s="9"/>
      <c r="D81" s="35">
        <f>D82+D89+D84+D86+D91</f>
        <v>1779.76</v>
      </c>
      <c r="E81" s="35">
        <f>E82+E89+E84+E86+E91</f>
        <v>201901.32</v>
      </c>
      <c r="F81" s="35">
        <f>F82+F89+F84+F86+F91</f>
        <v>283300</v>
      </c>
      <c r="G81" s="35">
        <f>G82+G89+G84+G86+G91</f>
        <v>385100</v>
      </c>
    </row>
    <row r="82" spans="1:7" ht="25.5" hidden="1">
      <c r="A82" s="16" t="s">
        <v>78</v>
      </c>
      <c r="B82" s="4" t="s">
        <v>79</v>
      </c>
      <c r="C82" s="4"/>
      <c r="D82" s="4"/>
      <c r="E82" s="34">
        <f>E83</f>
        <v>0</v>
      </c>
      <c r="F82" s="34"/>
      <c r="G82" s="34"/>
    </row>
    <row r="83" spans="1:7" ht="25.5" hidden="1">
      <c r="A83" s="16" t="s">
        <v>46</v>
      </c>
      <c r="B83" s="4" t="s">
        <v>79</v>
      </c>
      <c r="C83" s="4" t="s">
        <v>4</v>
      </c>
      <c r="D83" s="4"/>
      <c r="E83" s="34">
        <v>0</v>
      </c>
      <c r="F83" s="34"/>
      <c r="G83" s="34"/>
    </row>
    <row r="84" spans="1:7" ht="12.75">
      <c r="A84" s="16" t="s">
        <v>8</v>
      </c>
      <c r="B84" s="14" t="s">
        <v>26</v>
      </c>
      <c r="C84" s="4"/>
      <c r="D84" s="4"/>
      <c r="E84" s="34">
        <f>E85</f>
        <v>20000</v>
      </c>
      <c r="F84" s="34">
        <f>F85</f>
        <v>20000</v>
      </c>
      <c r="G84" s="34">
        <f>G85</f>
        <v>20000</v>
      </c>
    </row>
    <row r="85" spans="1:7" ht="12.75">
      <c r="A85" s="16" t="s">
        <v>7</v>
      </c>
      <c r="B85" s="14" t="s">
        <v>26</v>
      </c>
      <c r="C85" s="4" t="s">
        <v>5</v>
      </c>
      <c r="D85" s="4"/>
      <c r="E85" s="34">
        <v>20000</v>
      </c>
      <c r="F85" s="34">
        <v>20000</v>
      </c>
      <c r="G85" s="34">
        <v>20000</v>
      </c>
    </row>
    <row r="86" spans="1:7" ht="25.5">
      <c r="A86" s="22" t="s">
        <v>57</v>
      </c>
      <c r="B86" s="4" t="s">
        <v>44</v>
      </c>
      <c r="C86" s="4"/>
      <c r="D86" s="34">
        <f>D87+D88</f>
        <v>0</v>
      </c>
      <c r="E86" s="34">
        <f>E87+E88</f>
        <v>81421.56</v>
      </c>
      <c r="F86" s="34">
        <f>F87+F88</f>
        <v>74500</v>
      </c>
      <c r="G86" s="34">
        <f>G87+G88</f>
        <v>76900</v>
      </c>
    </row>
    <row r="87" spans="1:7" ht="51">
      <c r="A87" s="22" t="s">
        <v>6</v>
      </c>
      <c r="B87" s="4" t="s">
        <v>44</v>
      </c>
      <c r="C87" s="4" t="s">
        <v>3</v>
      </c>
      <c r="D87" s="36"/>
      <c r="E87" s="36">
        <f>73100+7321.56</f>
        <v>80421.56</v>
      </c>
      <c r="F87" s="34">
        <v>73500</v>
      </c>
      <c r="G87" s="34">
        <v>75900</v>
      </c>
    </row>
    <row r="88" spans="1:7" ht="15.75" customHeight="1">
      <c r="A88" s="22" t="s">
        <v>46</v>
      </c>
      <c r="B88" s="4" t="s">
        <v>44</v>
      </c>
      <c r="C88" s="4" t="s">
        <v>4</v>
      </c>
      <c r="D88" s="4"/>
      <c r="E88" s="34">
        <v>1000</v>
      </c>
      <c r="F88" s="34">
        <v>1000</v>
      </c>
      <c r="G88" s="34">
        <v>1000</v>
      </c>
    </row>
    <row r="89" spans="1:7" ht="15.75" customHeight="1">
      <c r="A89" s="22" t="s">
        <v>89</v>
      </c>
      <c r="B89" s="15">
        <v>9999974000</v>
      </c>
      <c r="C89" s="4"/>
      <c r="D89" s="36">
        <f>D90</f>
        <v>1779.76</v>
      </c>
      <c r="E89" s="34">
        <f>E90</f>
        <v>100479.76</v>
      </c>
      <c r="F89" s="34">
        <f>F90</f>
        <v>95000</v>
      </c>
      <c r="G89" s="34">
        <f>G90</f>
        <v>93000</v>
      </c>
    </row>
    <row r="90" spans="1:7" ht="15.75" customHeight="1">
      <c r="A90" s="22" t="s">
        <v>58</v>
      </c>
      <c r="B90" s="15">
        <v>9999974000</v>
      </c>
      <c r="C90" s="4" t="s">
        <v>59</v>
      </c>
      <c r="D90" s="36">
        <v>1779.76</v>
      </c>
      <c r="E90" s="36">
        <f>97700+1000+1779.76</f>
        <v>100479.76</v>
      </c>
      <c r="F90" s="34">
        <v>95000</v>
      </c>
      <c r="G90" s="34">
        <v>93000</v>
      </c>
    </row>
    <row r="91" spans="1:7" ht="13.5" customHeight="1">
      <c r="A91" s="16" t="s">
        <v>15</v>
      </c>
      <c r="B91" s="4" t="s">
        <v>27</v>
      </c>
      <c r="C91" s="4"/>
      <c r="D91" s="4"/>
      <c r="E91" s="34"/>
      <c r="F91" s="34">
        <f>F92</f>
        <v>93800</v>
      </c>
      <c r="G91" s="34">
        <f>G92</f>
        <v>195200</v>
      </c>
    </row>
    <row r="92" spans="1:7" ht="12.75">
      <c r="A92" s="20" t="s">
        <v>16</v>
      </c>
      <c r="B92" s="4" t="s">
        <v>27</v>
      </c>
      <c r="C92" s="19" t="s">
        <v>17</v>
      </c>
      <c r="D92" s="19"/>
      <c r="E92" s="34"/>
      <c r="F92" s="34">
        <v>93800</v>
      </c>
      <c r="G92" s="34">
        <v>195200</v>
      </c>
    </row>
    <row r="94" spans="5:8" ht="12.75">
      <c r="E94" s="29"/>
      <c r="G94" s="30"/>
      <c r="H94" s="30"/>
    </row>
    <row r="95" spans="5:8" ht="12.75">
      <c r="E95" s="29"/>
      <c r="G95" s="30"/>
      <c r="H95" s="30"/>
    </row>
    <row r="96" spans="1:8" ht="15.75">
      <c r="A96" s="10" t="s">
        <v>20</v>
      </c>
      <c r="B96" s="1"/>
      <c r="E96" s="31"/>
      <c r="F96" s="31" t="s">
        <v>69</v>
      </c>
      <c r="G96" s="31"/>
      <c r="H96" s="30"/>
    </row>
    <row r="97" spans="5:8" ht="12.75">
      <c r="E97" s="29"/>
      <c r="G97" s="30"/>
      <c r="H97" s="30"/>
    </row>
  </sheetData>
  <sheetProtection/>
  <mergeCells count="9">
    <mergeCell ref="C10:G10"/>
    <mergeCell ref="A14:A16"/>
    <mergeCell ref="B14:B16"/>
    <mergeCell ref="C14:C16"/>
    <mergeCell ref="D14:G14"/>
    <mergeCell ref="D15:E15"/>
    <mergeCell ref="F15:F16"/>
    <mergeCell ref="G15:G16"/>
    <mergeCell ref="A12:G12"/>
  </mergeCells>
  <printOptions/>
  <pageMargins left="0.984251968503937" right="0.1968503937007874" top="0.3937007874015748" bottom="0.3937007874015748" header="0.5118110236220472" footer="0.5118110236220472"/>
  <pageSetup fitToHeight="1" fitToWidth="1" horizontalDpi="600" verticalDpi="600" orientation="portrait" paperSize="9" scale="42" r:id="rId1"/>
  <ignoredErrors>
    <ignoredError sqref="E56:E58 E35:G37 E51 E60:E63 D49:E49 E69 E39 D37 E65:E66 E6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Raushania</cp:lastModifiedBy>
  <cp:lastPrinted>2020-07-06T10:20:48Z</cp:lastPrinted>
  <dcterms:created xsi:type="dcterms:W3CDTF">2008-10-28T10:40:13Z</dcterms:created>
  <dcterms:modified xsi:type="dcterms:W3CDTF">2020-12-06T08:54:20Z</dcterms:modified>
  <cp:category/>
  <cp:version/>
  <cp:contentType/>
  <cp:contentStatus/>
</cp:coreProperties>
</file>